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ptipoa/Documents/BLOG - Changer de vie et voyager/Bonus/"/>
    </mc:Choice>
  </mc:AlternateContent>
  <xr:revisionPtr revIDLastSave="0" documentId="13_ncr:1_{30492C56-0636-A343-BEA8-D7D5698A8CE8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Calcul" sheetId="2" r:id="rId1"/>
  </sheets>
  <definedNames>
    <definedName name="_xlnm.Print_Area" localSheetId="0">Calcul!$A$1:$L$46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7" i="2" s="1"/>
  <c r="B18" i="2" s="1"/>
  <c r="B27" i="2"/>
  <c r="B26" i="2"/>
  <c r="B25" i="2"/>
  <c r="B24" i="2"/>
  <c r="B23" i="2"/>
  <c r="C27" i="2" l="1"/>
  <c r="C23" i="2"/>
  <c r="C26" i="2"/>
  <c r="C25" i="2"/>
  <c r="C24" i="2"/>
  <c r="C28" i="2" l="1"/>
</calcChain>
</file>

<file path=xl/sharedStrings.xml><?xml version="1.0" encoding="utf-8"?>
<sst xmlns="http://schemas.openxmlformats.org/spreadsheetml/2006/main" count="46" uniqueCount="35">
  <si>
    <t>Élément</t>
  </si>
  <si>
    <t>Valeur</t>
  </si>
  <si>
    <t>Nombre d’adultes</t>
  </si>
  <si>
    <t>Nombre d’enfants</t>
  </si>
  <si>
    <t>Durée du voyage (en mois)</t>
  </si>
  <si>
    <t>Type de voyage</t>
  </si>
  <si>
    <t>Nomade lent</t>
  </si>
  <si>
    <t>Niveau de confort</t>
  </si>
  <si>
    <t>Standard</t>
  </si>
  <si>
    <t>Barèmes moyens (€/personne/mois)</t>
  </si>
  <si>
    <t>Éco</t>
  </si>
  <si>
    <t>Confort</t>
  </si>
  <si>
    <t>Aventure itinérante</t>
  </si>
  <si>
    <t>Confort &amp; découverte</t>
  </si>
  <si>
    <t>Résultats estimés</t>
  </si>
  <si>
    <t>Budget mensuel moyen / personne (€)</t>
  </si>
  <si>
    <t>Budget total estimé (€)</t>
  </si>
  <si>
    <t>Répartition estimée du budget (camembert)</t>
  </si>
  <si>
    <t>Poste</t>
  </si>
  <si>
    <t>Pourcentage</t>
  </si>
  <si>
    <t>Montant (€)</t>
  </si>
  <si>
    <t>Hébergement</t>
  </si>
  <si>
    <t>Transport</t>
  </si>
  <si>
    <t>Nourriture</t>
  </si>
  <si>
    <t>Activités / Loisirs</t>
  </si>
  <si>
    <t>Extras (santé, visas, imprévus)</t>
  </si>
  <si>
    <t>Barème de répartition par type de voyage (modifiable)</t>
  </si>
  <si>
    <t>Extras</t>
  </si>
  <si>
    <t>Ton calculateur de budget pour ton grand voyage</t>
  </si>
  <si>
    <t>Total</t>
  </si>
  <si>
    <t>Budget total mensuel estimé (€)</t>
  </si>
  <si>
    <r>
      <t xml:space="preserve">👉 Renseigne les cases </t>
    </r>
    <r>
      <rPr>
        <b/>
        <sz val="14"/>
        <color rgb="FFFFB901"/>
        <rFont val="Calibri (Corps)"/>
      </rPr>
      <t>"VALEUR"</t>
    </r>
    <r>
      <rPr>
        <b/>
        <sz val="14"/>
        <color theme="1"/>
        <rFont val="Calibri"/>
        <family val="2"/>
        <scheme val="minor"/>
      </rPr>
      <t xml:space="preserve"> et obtiens une estimation réaliste de ton budget total en quelques secondes !</t>
    </r>
  </si>
  <si>
    <t>© changer-de-vie-et-voyager.com</t>
  </si>
  <si>
    <t>Et vu que chaque voyage est unique…</t>
  </si>
  <si>
    <t>Tu peux adapter les pourcentages et les sommes ci-dessous. Ton tableau sera modifié en conséquence.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</si>
</sst>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 (Corps)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rgb="FFFFB90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rgb="FFFFB901"/>
      <name val="Calibri (Corps)"/>
    </font>
    <font>
      <b/>
      <sz val="16"/>
      <color theme="0"/>
      <name val="Calibri"/>
      <family val="2"/>
      <scheme val="minor"/>
    </font>
    <font>
      <b/>
      <sz val="24"/>
      <color rgb="FFFFB901"/>
      <name val="Calibri"/>
      <family val="2"/>
      <scheme val="minor"/>
    </font>
    <font>
      <b/>
      <sz val="12"/>
      <color theme="1"/>
      <name val="Calibri (Corps)"/>
    </font>
    <font>
      <b/>
      <sz val="12"/>
      <color rgb="FFFFC000"/>
      <name val="Calibri"/>
      <family val="2"/>
      <scheme val="minor"/>
    </font>
    <font>
      <b/>
      <sz val="28"/>
      <color rgb="FFFFC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6CB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B901"/>
        <bgColor rgb="FFF4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6" fillId="2" borderId="0" xfId="0" applyFont="1" applyFill="1"/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10" fontId="7" fillId="6" borderId="1" xfId="0" applyNumberFormat="1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10" fontId="7" fillId="7" borderId="1" xfId="0" applyNumberFormat="1" applyFon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10" fontId="7" fillId="8" borderId="1" xfId="0" applyNumberFormat="1" applyFont="1" applyFill="1" applyBorder="1" applyAlignment="1">
      <alignment horizontal="center" vertical="center"/>
    </xf>
    <xf numFmtId="3" fontId="16" fillId="8" borderId="1" xfId="0" applyNumberFormat="1" applyFont="1" applyFill="1" applyBorder="1" applyAlignment="1">
      <alignment vertical="center"/>
    </xf>
    <xf numFmtId="0" fontId="7" fillId="9" borderId="1" xfId="0" applyFont="1" applyFill="1" applyBorder="1" applyAlignment="1">
      <alignment vertical="center"/>
    </xf>
    <xf numFmtId="10" fontId="7" fillId="9" borderId="1" xfId="0" applyNumberFormat="1" applyFont="1" applyFill="1" applyBorder="1" applyAlignment="1">
      <alignment horizontal="center" vertical="center"/>
    </xf>
    <xf numFmtId="3" fontId="16" fillId="9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10" fontId="7" fillId="10" borderId="1" xfId="0" applyNumberFormat="1" applyFont="1" applyFill="1" applyBorder="1" applyAlignment="1">
      <alignment horizontal="center" vertical="center"/>
    </xf>
    <xf numFmtId="3" fontId="16" fillId="10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10" fontId="4" fillId="4" borderId="2" xfId="0" applyNumberFormat="1" applyFont="1" applyFill="1" applyBorder="1" applyAlignment="1">
      <alignment horizontal="center" vertical="center"/>
    </xf>
    <xf numFmtId="3" fontId="17" fillId="4" borderId="5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/>
    <xf numFmtId="0" fontId="7" fillId="3" borderId="3" xfId="0" applyFont="1" applyFill="1" applyBorder="1"/>
    <xf numFmtId="0" fontId="7" fillId="3" borderId="4" xfId="0" applyFont="1" applyFill="1" applyBorder="1"/>
    <xf numFmtId="0" fontId="11" fillId="3" borderId="2" xfId="0" applyFont="1" applyFill="1" applyBorder="1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0" fillId="9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10" fontId="1" fillId="6" borderId="1" xfId="0" applyNumberFormat="1" applyFont="1" applyFill="1" applyBorder="1" applyAlignment="1" applyProtection="1">
      <alignment vertical="center"/>
      <protection locked="0"/>
    </xf>
    <xf numFmtId="10" fontId="1" fillId="7" borderId="1" xfId="0" applyNumberFormat="1" applyFont="1" applyFill="1" applyBorder="1" applyAlignment="1" applyProtection="1">
      <alignment vertical="center"/>
      <protection locked="0"/>
    </xf>
    <xf numFmtId="10" fontId="1" fillId="8" borderId="1" xfId="0" applyNumberFormat="1" applyFont="1" applyFill="1" applyBorder="1" applyAlignment="1" applyProtection="1">
      <alignment vertical="center"/>
      <protection locked="0"/>
    </xf>
    <xf numFmtId="10" fontId="1" fillId="9" borderId="1" xfId="0" applyNumberFormat="1" applyFont="1" applyFill="1" applyBorder="1" applyAlignment="1" applyProtection="1">
      <alignment vertical="center"/>
      <protection locked="0"/>
    </xf>
    <xf numFmtId="10" fontId="1" fillId="10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11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/>
    </xf>
    <xf numFmtId="3" fontId="15" fillId="4" borderId="5" xfId="0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B6CB0"/>
      <color rgb="FFFFB9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estimée du budget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D91D-AB45-A151-ADC102B723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91D-AB45-A151-ADC102B723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91D-AB45-A151-ADC102B723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91D-AB45-A151-ADC102B723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D91D-AB45-A151-ADC102B7232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D91D-AB45-A151-ADC102B7232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91D-AB45-A151-ADC102B7232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D91D-AB45-A151-ADC102B7232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91D-AB45-A151-ADC102B7232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D91D-AB45-A151-ADC102B7232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Calcul!$A$23:$A$27</c:f>
              <c:strCache>
                <c:ptCount val="5"/>
                <c:pt idx="0">
                  <c:v>Hébergement</c:v>
                </c:pt>
                <c:pt idx="1">
                  <c:v>Transport</c:v>
                </c:pt>
                <c:pt idx="2">
                  <c:v>Nourriture</c:v>
                </c:pt>
                <c:pt idx="3">
                  <c:v>Activités / Loisirs</c:v>
                </c:pt>
                <c:pt idx="4">
                  <c:v>Extras (santé, visas, imprévus)</c:v>
                </c:pt>
              </c:strCache>
            </c:strRef>
          </c:cat>
          <c:val>
            <c:numRef>
              <c:f>Calcul!$C$23:$C$27</c:f>
              <c:numCache>
                <c:formatCode>#,##0</c:formatCode>
                <c:ptCount val="5"/>
                <c:pt idx="0">
                  <c:v>3672</c:v>
                </c:pt>
                <c:pt idx="1">
                  <c:v>5508</c:v>
                </c:pt>
                <c:pt idx="2">
                  <c:v>12852</c:v>
                </c:pt>
                <c:pt idx="3">
                  <c:v>5508</c:v>
                </c:pt>
                <c:pt idx="4">
                  <c:v>9180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1D-AB45-A151-ADC102B7232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279400</xdr:colOff>
      <xdr:row>13</xdr:row>
      <xdr:rowOff>419100</xdr:rowOff>
    </xdr:from>
    <xdr:ext cx="6146800" cy="4826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3</xdr:col>
      <xdr:colOff>571500</xdr:colOff>
      <xdr:row>7</xdr:row>
      <xdr:rowOff>12700</xdr:rowOff>
    </xdr:from>
    <xdr:to>
      <xdr:col>11</xdr:col>
      <xdr:colOff>762000</xdr:colOff>
      <xdr:row>10</xdr:row>
      <xdr:rowOff>50800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591CDE6-1C40-5044-771D-1F3FD9F395FF}"/>
            </a:ext>
          </a:extLst>
        </xdr:cNvPr>
        <xdr:cNvSpPr txBox="1"/>
      </xdr:nvSpPr>
      <xdr:spPr>
        <a:xfrm>
          <a:off x="5727700" y="1574800"/>
          <a:ext cx="713740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1"/>
            <a:t>• </a:t>
          </a:r>
          <a:r>
            <a:rPr lang="fr-FR" sz="1200" b="1" u="sng"/>
            <a:t>Type de voyage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/>
            <a:t>   - </a:t>
          </a:r>
          <a:r>
            <a:rPr lang="fr-FR" sz="1100" b="1"/>
            <a:t>Nomade lent </a:t>
          </a:r>
          <a:r>
            <a:rPr lang="fr-FR" sz="1100"/>
            <a:t>: tu voyages doucement (bateau, van, longs séjours). Moins de transport, hébergement plus économique.</a:t>
          </a:r>
        </a:p>
        <a:p>
          <a:pPr>
            <a:spcBef>
              <a:spcPts val="600"/>
            </a:spcBef>
            <a:spcAft>
              <a:spcPts val="0"/>
            </a:spcAft>
          </a:pPr>
          <a:r>
            <a:rPr lang="fr-FR" sz="1100" baseline="0"/>
            <a:t>   </a:t>
          </a:r>
          <a:r>
            <a:rPr lang="fr-FR" sz="1100"/>
            <a:t>- </a:t>
          </a:r>
          <a:r>
            <a:rPr lang="fr-FR" sz="1100" b="1"/>
            <a:t>Aventure itinérante </a:t>
          </a:r>
          <a:r>
            <a:rPr lang="fr-FR" sz="1100"/>
            <a:t>: tu changes souvent de lieu/pays. Plus de transports, visites et logements courts.</a:t>
          </a:r>
        </a:p>
        <a:p>
          <a:pPr>
            <a:spcBef>
              <a:spcPts val="600"/>
            </a:spcBef>
          </a:pPr>
          <a:r>
            <a:rPr lang="fr-FR" sz="1100"/>
            <a:t>   - </a:t>
          </a:r>
          <a:r>
            <a:rPr lang="fr-FR" sz="1100" b="1"/>
            <a:t>Confort &amp; découverte </a:t>
          </a:r>
          <a:r>
            <a:rPr lang="fr-FR" sz="1100"/>
            <a:t>: priorité au confort (appartements, hôtels), quelques extras.</a:t>
          </a:r>
        </a:p>
      </xdr:txBody>
    </xdr:sp>
    <xdr:clientData/>
  </xdr:twoCellAnchor>
  <xdr:twoCellAnchor>
    <xdr:from>
      <xdr:col>3</xdr:col>
      <xdr:colOff>571500</xdr:colOff>
      <xdr:row>10</xdr:row>
      <xdr:rowOff>63500</xdr:rowOff>
    </xdr:from>
    <xdr:to>
      <xdr:col>11</xdr:col>
      <xdr:colOff>762000</xdr:colOff>
      <xdr:row>13</xdr:row>
      <xdr:rowOff>254000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8DF8F7C-9124-F984-DA14-B6C99EC26978}"/>
            </a:ext>
          </a:extLst>
        </xdr:cNvPr>
        <xdr:cNvSpPr txBox="1"/>
      </xdr:nvSpPr>
      <xdr:spPr>
        <a:xfrm>
          <a:off x="5727700" y="2616200"/>
          <a:ext cx="7137400" cy="1054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/>
            <a:t>• </a:t>
          </a:r>
          <a:r>
            <a:rPr lang="fr-FR" sz="1200" b="1" u="sng"/>
            <a:t>Niveau de confort</a:t>
          </a:r>
        </a:p>
        <a:p>
          <a:pPr>
            <a:spcBef>
              <a:spcPts val="600"/>
            </a:spcBef>
          </a:pPr>
          <a:r>
            <a:rPr lang="fr-FR" sz="1100"/>
            <a:t>   - </a:t>
          </a:r>
          <a:r>
            <a:rPr lang="fr-FR" sz="1100" b="1"/>
            <a:t>Éco </a:t>
          </a:r>
          <a:r>
            <a:rPr lang="fr-FR" sz="1100"/>
            <a:t>: logements simples, repas faits maison, transports publics.</a:t>
          </a:r>
        </a:p>
        <a:p>
          <a:pPr>
            <a:spcBef>
              <a:spcPts val="600"/>
            </a:spcBef>
          </a:pPr>
          <a:r>
            <a:rPr lang="fr-FR" sz="1100"/>
            <a:t>   - </a:t>
          </a:r>
          <a:r>
            <a:rPr lang="fr-FR" sz="1100" b="1"/>
            <a:t>Standard </a:t>
          </a:r>
          <a:r>
            <a:rPr lang="fr-FR" sz="1100"/>
            <a:t>: mix économie/confort, quelques extras.</a:t>
          </a:r>
        </a:p>
        <a:p>
          <a:pPr>
            <a:spcBef>
              <a:spcPts val="600"/>
            </a:spcBef>
          </a:pPr>
          <a:r>
            <a:rPr lang="fr-FR" sz="1100"/>
            <a:t>   - </a:t>
          </a:r>
          <a:r>
            <a:rPr lang="fr-FR" sz="1100" b="1"/>
            <a:t>Confort</a:t>
          </a:r>
          <a:r>
            <a:rPr lang="fr-FR" sz="1100"/>
            <a:t> : bons logements, restaurants, activités payantes, vols internes.</a:t>
          </a:r>
        </a:p>
        <a:p>
          <a:endParaRPr lang="fr-FR" sz="1100"/>
        </a:p>
      </xdr:txBody>
    </xdr:sp>
    <xdr:clientData/>
  </xdr:twoCellAnchor>
  <xdr:twoCellAnchor>
    <xdr:from>
      <xdr:col>3</xdr:col>
      <xdr:colOff>571500</xdr:colOff>
      <xdr:row>6</xdr:row>
      <xdr:rowOff>12700</xdr:rowOff>
    </xdr:from>
    <xdr:to>
      <xdr:col>6</xdr:col>
      <xdr:colOff>12700</xdr:colOff>
      <xdr:row>7</xdr:row>
      <xdr:rowOff>12700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C9DBFD38-EF5F-5434-1EEE-40614A23A904}"/>
            </a:ext>
          </a:extLst>
        </xdr:cNvPr>
        <xdr:cNvSpPr txBox="1"/>
      </xdr:nvSpPr>
      <xdr:spPr>
        <a:xfrm>
          <a:off x="5727700" y="2641600"/>
          <a:ext cx="2717800" cy="3302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À propos des menus déroulants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5"/>
  <sheetViews>
    <sheetView tabSelected="1" workbookViewId="0">
      <selection activeCell="B11" sqref="B11:C11"/>
    </sheetView>
  </sheetViews>
  <sheetFormatPr baseColWidth="10" defaultColWidth="8.83203125" defaultRowHeight="15" x14ac:dyDescent="0.2"/>
  <cols>
    <col min="1" max="1" width="39" style="2" customWidth="1"/>
    <col min="2" max="6" width="14.33203125" style="2" customWidth="1"/>
    <col min="7" max="7" width="12.83203125" style="2" customWidth="1"/>
    <col min="8" max="11" width="8.83203125" style="2"/>
    <col min="12" max="12" width="10.6640625" style="2" customWidth="1"/>
    <col min="13" max="16384" width="8.83203125" style="2"/>
  </cols>
  <sheetData>
    <row r="1" spans="1:13" ht="66" customHeight="1" x14ac:dyDescent="0.2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3" ht="20" customHeight="1" x14ac:dyDescent="0.2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3" ht="6" customHeight="1" x14ac:dyDescent="0.3">
      <c r="A3" s="1"/>
    </row>
    <row r="4" spans="1:13" ht="19" x14ac:dyDescent="0.25">
      <c r="A4" s="4" t="s">
        <v>31</v>
      </c>
    </row>
    <row r="5" spans="1:13" ht="9" customHeight="1" x14ac:dyDescent="0.3">
      <c r="A5" s="1"/>
    </row>
    <row r="6" spans="1:13" s="5" customFormat="1" ht="16" x14ac:dyDescent="0.2">
      <c r="E6" s="3"/>
    </row>
    <row r="7" spans="1:13" s="6" customFormat="1" ht="26" customHeight="1" x14ac:dyDescent="0.2">
      <c r="A7" s="12" t="s">
        <v>0</v>
      </c>
      <c r="B7" s="62" t="s">
        <v>1</v>
      </c>
      <c r="C7" s="62"/>
      <c r="E7" s="7"/>
    </row>
    <row r="8" spans="1:13" s="6" customFormat="1" ht="26" customHeight="1" x14ac:dyDescent="0.2">
      <c r="A8" s="8" t="s">
        <v>2</v>
      </c>
      <c r="B8" s="61">
        <v>2</v>
      </c>
      <c r="C8" s="61"/>
    </row>
    <row r="9" spans="1:13" s="6" customFormat="1" ht="26" customHeight="1" x14ac:dyDescent="0.2">
      <c r="A9" s="8" t="s">
        <v>3</v>
      </c>
      <c r="B9" s="61">
        <v>2</v>
      </c>
      <c r="C9" s="61"/>
      <c r="F9" s="9"/>
      <c r="G9" s="9"/>
      <c r="M9" s="34"/>
    </row>
    <row r="10" spans="1:13" s="6" customFormat="1" ht="26" customHeight="1" x14ac:dyDescent="0.2">
      <c r="A10" s="8" t="s">
        <v>4</v>
      </c>
      <c r="B10" s="61">
        <v>12</v>
      </c>
      <c r="C10" s="61"/>
    </row>
    <row r="11" spans="1:13" s="6" customFormat="1" ht="26" customHeight="1" x14ac:dyDescent="0.2">
      <c r="A11" s="8" t="s">
        <v>5</v>
      </c>
      <c r="B11" s="61" t="s">
        <v>6</v>
      </c>
      <c r="C11" s="61"/>
    </row>
    <row r="12" spans="1:13" s="6" customFormat="1" ht="26" customHeight="1" x14ac:dyDescent="0.2">
      <c r="A12" s="8" t="s">
        <v>7</v>
      </c>
      <c r="B12" s="61" t="s">
        <v>8</v>
      </c>
      <c r="C12" s="61"/>
    </row>
    <row r="13" spans="1:13" s="5" customFormat="1" ht="16" x14ac:dyDescent="0.2"/>
    <row r="14" spans="1:13" s="5" customFormat="1" ht="43" customHeight="1" x14ac:dyDescent="0.2"/>
    <row r="15" spans="1:13" s="10" customFormat="1" ht="31" customHeight="1" x14ac:dyDescent="0.2">
      <c r="A15" s="55" t="s">
        <v>14</v>
      </c>
      <c r="B15" s="55"/>
      <c r="C15" s="55"/>
    </row>
    <row r="16" spans="1:13" s="10" customFormat="1" ht="30" customHeight="1" x14ac:dyDescent="0.2">
      <c r="A16" s="11" t="s">
        <v>15</v>
      </c>
      <c r="B16" s="66">
        <f>INDEX($B$42:$D$44, MATCH($B$11, $A$42:$A$44, 0), MATCH($B$12, $B$41:$D$41, 0))</f>
        <v>900</v>
      </c>
      <c r="C16" s="66"/>
    </row>
    <row r="17" spans="1:3" s="10" customFormat="1" ht="37" customHeight="1" x14ac:dyDescent="0.2">
      <c r="A17" s="31" t="s">
        <v>16</v>
      </c>
      <c r="B17" s="67">
        <f>( B8 + B9*0.7 ) * B10 * B16</f>
        <v>36720</v>
      </c>
      <c r="C17" s="68"/>
    </row>
    <row r="18" spans="1:3" s="10" customFormat="1" ht="30" customHeight="1" x14ac:dyDescent="0.2">
      <c r="A18" s="11" t="s">
        <v>30</v>
      </c>
      <c r="B18" s="66">
        <f>B17/B10</f>
        <v>3060</v>
      </c>
      <c r="C18" s="66"/>
    </row>
    <row r="19" spans="1:3" s="5" customFormat="1" ht="16" x14ac:dyDescent="0.2"/>
    <row r="20" spans="1:3" s="5" customFormat="1" ht="16" x14ac:dyDescent="0.2"/>
    <row r="21" spans="1:3" s="6" customFormat="1" ht="24" customHeight="1" x14ac:dyDescent="0.2">
      <c r="A21" s="56" t="s">
        <v>17</v>
      </c>
      <c r="B21" s="57"/>
      <c r="C21" s="58"/>
    </row>
    <row r="22" spans="1:3" s="6" customFormat="1" ht="24" customHeight="1" x14ac:dyDescent="0.2">
      <c r="A22" s="13" t="s">
        <v>18</v>
      </c>
      <c r="B22" s="14" t="s">
        <v>19</v>
      </c>
      <c r="C22" s="14" t="s">
        <v>20</v>
      </c>
    </row>
    <row r="23" spans="1:3" s="6" customFormat="1" ht="24" customHeight="1" x14ac:dyDescent="0.2">
      <c r="A23" s="15" t="s">
        <v>21</v>
      </c>
      <c r="B23" s="16">
        <f>INDEX($B$36:$F$38, MATCH($B$11, $A$36:$A$38, 0), 1)</f>
        <v>0.1</v>
      </c>
      <c r="C23" s="17">
        <f>$B$17*B23</f>
        <v>3672</v>
      </c>
    </row>
    <row r="24" spans="1:3" s="6" customFormat="1" ht="24" customHeight="1" x14ac:dyDescent="0.2">
      <c r="A24" s="18" t="s">
        <v>22</v>
      </c>
      <c r="B24" s="19">
        <f>INDEX($B$36:$F$38, MATCH($B$11, $A$36:$A$38, 0), 2)</f>
        <v>0.15</v>
      </c>
      <c r="C24" s="20">
        <f>$B$17*B24</f>
        <v>5508</v>
      </c>
    </row>
    <row r="25" spans="1:3" s="6" customFormat="1" ht="24" customHeight="1" x14ac:dyDescent="0.2">
      <c r="A25" s="21" t="s">
        <v>23</v>
      </c>
      <c r="B25" s="22">
        <f>INDEX($B$36:$F$38, MATCH($B$11, $A$36:$A$38, 0), 3)</f>
        <v>0.35</v>
      </c>
      <c r="C25" s="23">
        <f>$B$17*B25</f>
        <v>12852</v>
      </c>
    </row>
    <row r="26" spans="1:3" s="6" customFormat="1" ht="24" customHeight="1" x14ac:dyDescent="0.2">
      <c r="A26" s="24" t="s">
        <v>24</v>
      </c>
      <c r="B26" s="25">
        <f>INDEX($B$36:$F$38, MATCH($B$11, $A$36:$A$38, 0), 4)</f>
        <v>0.15</v>
      </c>
      <c r="C26" s="26">
        <f>$B$17*B26</f>
        <v>5508</v>
      </c>
    </row>
    <row r="27" spans="1:3" s="6" customFormat="1" ht="24" customHeight="1" x14ac:dyDescent="0.2">
      <c r="A27" s="27" t="s">
        <v>25</v>
      </c>
      <c r="B27" s="28">
        <f>INDEX($B$36:$F$38, MATCH($B$11, $A$36:$A$38, 0), 5)</f>
        <v>0.25</v>
      </c>
      <c r="C27" s="29">
        <f>$B$17*B27</f>
        <v>9180</v>
      </c>
    </row>
    <row r="28" spans="1:3" s="6" customFormat="1" ht="24" customHeight="1" x14ac:dyDescent="0.2">
      <c r="A28" s="30" t="s">
        <v>29</v>
      </c>
      <c r="B28" s="32"/>
      <c r="C28" s="33">
        <f>SUM(C23:C27)</f>
        <v>36720</v>
      </c>
    </row>
    <row r="29" spans="1:3" s="5" customFormat="1" ht="16" x14ac:dyDescent="0.2"/>
    <row r="30" spans="1:3" s="5" customFormat="1" ht="29" customHeight="1" x14ac:dyDescent="0.2"/>
    <row r="31" spans="1:3" s="5" customFormat="1" ht="26" x14ac:dyDescent="0.3">
      <c r="A31" s="38" t="s">
        <v>33</v>
      </c>
      <c r="B31" s="36"/>
      <c r="C31" s="37"/>
    </row>
    <row r="32" spans="1:3" s="5" customFormat="1" ht="24" customHeight="1" x14ac:dyDescent="0.25">
      <c r="A32" s="35" t="s">
        <v>34</v>
      </c>
    </row>
    <row r="34" spans="1:6" s="10" customFormat="1" ht="22" customHeight="1" x14ac:dyDescent="0.2">
      <c r="A34" s="63" t="s">
        <v>26</v>
      </c>
      <c r="B34" s="64"/>
      <c r="C34" s="64"/>
      <c r="D34" s="64"/>
      <c r="E34" s="64"/>
      <c r="F34" s="65"/>
    </row>
    <row r="35" spans="1:6" s="39" customFormat="1" ht="21" customHeight="1" x14ac:dyDescent="0.2">
      <c r="A35" s="53" t="s">
        <v>5</v>
      </c>
      <c r="B35" s="43" t="s">
        <v>21</v>
      </c>
      <c r="C35" s="44" t="s">
        <v>22</v>
      </c>
      <c r="D35" s="45" t="s">
        <v>23</v>
      </c>
      <c r="E35" s="42" t="s">
        <v>24</v>
      </c>
      <c r="F35" s="46" t="s">
        <v>27</v>
      </c>
    </row>
    <row r="36" spans="1:6" s="39" customFormat="1" ht="21" customHeight="1" x14ac:dyDescent="0.2">
      <c r="A36" s="40" t="s">
        <v>6</v>
      </c>
      <c r="B36" s="47">
        <v>0.1</v>
      </c>
      <c r="C36" s="48">
        <v>0.15</v>
      </c>
      <c r="D36" s="49">
        <v>0.35</v>
      </c>
      <c r="E36" s="50">
        <v>0.15</v>
      </c>
      <c r="F36" s="51">
        <v>0.25</v>
      </c>
    </row>
    <row r="37" spans="1:6" s="39" customFormat="1" ht="21" customHeight="1" x14ac:dyDescent="0.2">
      <c r="A37" s="40" t="s">
        <v>12</v>
      </c>
      <c r="B37" s="47">
        <v>0.3</v>
      </c>
      <c r="C37" s="48">
        <v>0.25</v>
      </c>
      <c r="D37" s="49">
        <v>0.25</v>
      </c>
      <c r="E37" s="50">
        <v>0.1</v>
      </c>
      <c r="F37" s="51">
        <v>0.1</v>
      </c>
    </row>
    <row r="38" spans="1:6" s="39" customFormat="1" ht="21" customHeight="1" x14ac:dyDescent="0.2">
      <c r="A38" s="40" t="s">
        <v>13</v>
      </c>
      <c r="B38" s="47">
        <v>0.4</v>
      </c>
      <c r="C38" s="48">
        <v>0.2</v>
      </c>
      <c r="D38" s="49">
        <v>0.25</v>
      </c>
      <c r="E38" s="50">
        <v>0.1</v>
      </c>
      <c r="F38" s="51">
        <v>0.05</v>
      </c>
    </row>
    <row r="39" spans="1:6" s="39" customFormat="1" ht="21" customHeight="1" x14ac:dyDescent="0.2"/>
    <row r="40" spans="1:6" s="10" customFormat="1" ht="22" customHeight="1" x14ac:dyDescent="0.2">
      <c r="A40" s="63" t="s">
        <v>9</v>
      </c>
      <c r="B40" s="64"/>
      <c r="C40" s="64"/>
      <c r="D40" s="65"/>
    </row>
    <row r="41" spans="1:6" s="39" customFormat="1" ht="21" customHeight="1" x14ac:dyDescent="0.2">
      <c r="A41" s="53" t="s">
        <v>5</v>
      </c>
      <c r="B41" s="54" t="s">
        <v>10</v>
      </c>
      <c r="C41" s="54" t="s">
        <v>8</v>
      </c>
      <c r="D41" s="54" t="s">
        <v>11</v>
      </c>
    </row>
    <row r="42" spans="1:6" s="39" customFormat="1" ht="21" customHeight="1" x14ac:dyDescent="0.2">
      <c r="A42" s="40" t="s">
        <v>6</v>
      </c>
      <c r="B42" s="52">
        <v>600</v>
      </c>
      <c r="C42" s="52">
        <v>900</v>
      </c>
      <c r="D42" s="52">
        <v>1300</v>
      </c>
    </row>
    <row r="43" spans="1:6" s="39" customFormat="1" ht="21" customHeight="1" x14ac:dyDescent="0.2">
      <c r="A43" s="40" t="s">
        <v>12</v>
      </c>
      <c r="B43" s="52">
        <v>900</v>
      </c>
      <c r="C43" s="52">
        <v>1400</v>
      </c>
      <c r="D43" s="52">
        <v>2000</v>
      </c>
    </row>
    <row r="44" spans="1:6" s="39" customFormat="1" ht="21" customHeight="1" x14ac:dyDescent="0.2">
      <c r="A44" s="40" t="s">
        <v>13</v>
      </c>
      <c r="B44" s="52">
        <v>1200</v>
      </c>
      <c r="C44" s="52">
        <v>1800</v>
      </c>
      <c r="D44" s="52">
        <v>2800</v>
      </c>
    </row>
    <row r="45" spans="1:6" s="41" customFormat="1" ht="21" customHeight="1" x14ac:dyDescent="0.2"/>
  </sheetData>
  <sheetProtection algorithmName="SHA-512" hashValue="2OS4TNAs9bG5jrpuE4CvpAMuKAx51noEc45ciK16au80kb/Nc/RT0ickv1HzOJKkFnuAGA6f6oMv82DmpZ04QQ==" saltValue="d8iQocc1xrGtz2DBV1PEHg==" spinCount="100000" sheet="1" objects="1" scenarios="1"/>
  <mergeCells count="15">
    <mergeCell ref="A40:D40"/>
    <mergeCell ref="A34:F34"/>
    <mergeCell ref="B16:C16"/>
    <mergeCell ref="B17:C17"/>
    <mergeCell ref="B18:C18"/>
    <mergeCell ref="A15:C15"/>
    <mergeCell ref="A21:C21"/>
    <mergeCell ref="A1:L1"/>
    <mergeCell ref="A2:L2"/>
    <mergeCell ref="B11:C11"/>
    <mergeCell ref="B12:C12"/>
    <mergeCell ref="B10:C10"/>
    <mergeCell ref="B9:C9"/>
    <mergeCell ref="B8:C8"/>
    <mergeCell ref="B7:C7"/>
  </mergeCells>
  <dataValidations count="2">
    <dataValidation type="list" showInputMessage="1" showErrorMessage="1" sqref="B11" xr:uid="{00000000-0002-0000-0100-000000000000}">
      <formula1>$A$42:$A$44</formula1>
    </dataValidation>
    <dataValidation type="list" showInputMessage="1" showErrorMessage="1" sqref="B12" xr:uid="{00000000-0002-0000-0100-000001000000}">
      <formula1>$B$41:$D$41</formula1>
    </dataValidation>
  </dataValidations>
  <pageMargins left="0.75" right="0.75" top="1" bottom="1" header="0.5" footer="0.5"/>
  <pageSetup paperSize="9" scale="4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</vt:lpstr>
      <vt:lpstr>Calcul!Zone_d_impression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Jonathan et Aurélia</cp:lastModifiedBy>
  <dcterms:created xsi:type="dcterms:W3CDTF">2025-11-14T00:33:01Z</dcterms:created>
  <dcterms:modified xsi:type="dcterms:W3CDTF">2025-11-15T13:17:58Z</dcterms:modified>
</cp:coreProperties>
</file>